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omorova\Documents\2021\SoH2020\02-Hubeného\"/>
    </mc:Choice>
  </mc:AlternateContent>
  <xr:revisionPtr revIDLastSave="0" documentId="13_ncr:1_{3D8A0DE2-A7EC-45F0-8465-F60EE5A3C16F}" xr6:coauthVersionLast="45" xr6:coauthVersionMax="45" xr10:uidLastSave="{00000000-0000-0000-0000-000000000000}"/>
  <bookViews>
    <workbookView xWindow="-60" yWindow="-60" windowWidth="28920" windowHeight="15660" xr2:uid="{6F2EA4B6-A418-4871-888F-613CBAED010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19" i="1"/>
  <c r="G14" i="1"/>
  <c r="G13" i="1"/>
  <c r="F12" i="1"/>
  <c r="F27" i="1"/>
  <c r="F29" i="1"/>
  <c r="G29" i="1" s="1"/>
  <c r="F23" i="1"/>
  <c r="F20" i="1"/>
  <c r="F25" i="1"/>
  <c r="F28" i="1" s="1"/>
  <c r="G28" i="1" s="1"/>
  <c r="F18" i="1"/>
  <c r="C24" i="1"/>
  <c r="C18" i="1"/>
  <c r="G18" i="1" s="1"/>
  <c r="C10" i="1"/>
  <c r="C12" i="1" s="1"/>
  <c r="C34" i="1" s="1"/>
  <c r="F24" i="1" l="1"/>
  <c r="G24" i="1" s="1"/>
  <c r="G12" i="1"/>
  <c r="F34" i="1" l="1"/>
  <c r="G34" i="1"/>
</calcChain>
</file>

<file path=xl/sharedStrings.xml><?xml version="1.0" encoding="utf-8"?>
<sst xmlns="http://schemas.openxmlformats.org/spreadsheetml/2006/main" count="98" uniqueCount="83">
  <si>
    <t>Hlavná kniha k 31.12.2020</t>
  </si>
  <si>
    <t>Účet</t>
  </si>
  <si>
    <t>Text</t>
  </si>
  <si>
    <t>Suma</t>
  </si>
  <si>
    <t>222 1</t>
  </si>
  <si>
    <t>PK ZŠ</t>
  </si>
  <si>
    <t>VP</t>
  </si>
  <si>
    <t>222 1 2</t>
  </si>
  <si>
    <t>222 1 1</t>
  </si>
  <si>
    <t>AU</t>
  </si>
  <si>
    <t>222 1 3</t>
  </si>
  <si>
    <t>LV</t>
  </si>
  <si>
    <t>222 1 4</t>
  </si>
  <si>
    <t>ŠVP</t>
  </si>
  <si>
    <t>222 1 5</t>
  </si>
  <si>
    <t>PK z r.2020</t>
  </si>
  <si>
    <t>222 1 6</t>
  </si>
  <si>
    <t>Učebnice</t>
  </si>
  <si>
    <t>222 1 11</t>
  </si>
  <si>
    <t>COVID-19</t>
  </si>
  <si>
    <t>222 1 12</t>
  </si>
  <si>
    <t>Dišt.vzdel.</t>
  </si>
  <si>
    <t>PK Spolu:</t>
  </si>
  <si>
    <t>222 11</t>
  </si>
  <si>
    <t>PK MŠ</t>
  </si>
  <si>
    <t>222 21</t>
  </si>
  <si>
    <t>OK MŠ</t>
  </si>
  <si>
    <t>222 25</t>
  </si>
  <si>
    <t>OK ŠKD</t>
  </si>
  <si>
    <t>OK ZŠS</t>
  </si>
  <si>
    <t>222 28</t>
  </si>
  <si>
    <t>222 22</t>
  </si>
  <si>
    <t>KV OK ZŠS</t>
  </si>
  <si>
    <t>OK Spolu:</t>
  </si>
  <si>
    <t>222 3</t>
  </si>
  <si>
    <t>VLP ZŠ</t>
  </si>
  <si>
    <t>222 31</t>
  </si>
  <si>
    <t>VLP MŠ</t>
  </si>
  <si>
    <t>VLP ŠKD</t>
  </si>
  <si>
    <t>VLP ZŠS</t>
  </si>
  <si>
    <t>222 35</t>
  </si>
  <si>
    <t>222 38</t>
  </si>
  <si>
    <t>VLP Spolu:</t>
  </si>
  <si>
    <t>222 4</t>
  </si>
  <si>
    <t>IZ ZŠ</t>
  </si>
  <si>
    <t xml:space="preserve">222 6 </t>
  </si>
  <si>
    <t>PUZ</t>
  </si>
  <si>
    <t>Dotácia</t>
  </si>
  <si>
    <t>Stravné</t>
  </si>
  <si>
    <t>221 8 KZ111 EK633011</t>
  </si>
  <si>
    <t>221 8 KZ72f EK 633011</t>
  </si>
  <si>
    <t>ZŠS</t>
  </si>
  <si>
    <t>CELKOM:</t>
  </si>
  <si>
    <t>Plnenie rozpočtu k 31.12.2020</t>
  </si>
  <si>
    <t>KZ</t>
  </si>
  <si>
    <t>Plnenie</t>
  </si>
  <si>
    <t>FK</t>
  </si>
  <si>
    <t>O9121</t>
  </si>
  <si>
    <t>O9111</t>
  </si>
  <si>
    <t>O9211</t>
  </si>
  <si>
    <t>O960</t>
  </si>
  <si>
    <t>Spolu:</t>
  </si>
  <si>
    <t>PK ZŠ + VP</t>
  </si>
  <si>
    <t>PK+VP</t>
  </si>
  <si>
    <t>O950</t>
  </si>
  <si>
    <t>O9602</t>
  </si>
  <si>
    <t>OK</t>
  </si>
  <si>
    <t>VLP</t>
  </si>
  <si>
    <t>IZ</t>
  </si>
  <si>
    <t>41 EK700</t>
  </si>
  <si>
    <t>111 EK 633011</t>
  </si>
  <si>
    <t>111 EK610+620</t>
  </si>
  <si>
    <t>72a</t>
  </si>
  <si>
    <t>72g</t>
  </si>
  <si>
    <t>O9121+09211</t>
  </si>
  <si>
    <t>72f</t>
  </si>
  <si>
    <t>O9602-EK633011</t>
  </si>
  <si>
    <t>72f EK 633011</t>
  </si>
  <si>
    <t>1AC1+1AC2</t>
  </si>
  <si>
    <t>3AC1+3AC2</t>
  </si>
  <si>
    <t>131J</t>
  </si>
  <si>
    <t>IZ Spolu:</t>
  </si>
  <si>
    <t>ROZDIEL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</si>
</sst>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43" fontId="6" fillId="0" borderId="1" xfId="1" applyFont="1" applyBorder="1"/>
    <xf numFmtId="0" fontId="4" fillId="2" borderId="1" xfId="0" applyFont="1" applyFill="1" applyBorder="1"/>
    <xf numFmtId="43" fontId="5" fillId="2" borderId="1" xfId="1" applyFont="1" applyFill="1" applyBorder="1"/>
    <xf numFmtId="0" fontId="3" fillId="2" borderId="1" xfId="0" applyFont="1" applyFill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43" fontId="7" fillId="3" borderId="1" xfId="1" applyFont="1" applyFill="1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2" borderId="4" xfId="0" applyFont="1" applyFill="1" applyBorder="1"/>
    <xf numFmtId="43" fontId="5" fillId="2" borderId="4" xfId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2" borderId="7" xfId="0" applyFont="1" applyFill="1" applyBorder="1"/>
    <xf numFmtId="43" fontId="5" fillId="2" borderId="7" xfId="1" applyFont="1" applyFill="1" applyBorder="1"/>
    <xf numFmtId="0" fontId="3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6" fillId="0" borderId="5" xfId="1" applyFont="1" applyBorder="1"/>
    <xf numFmtId="0" fontId="5" fillId="2" borderId="7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43" fontId="6" fillId="0" borderId="9" xfId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4" fillId="2" borderId="12" xfId="0" applyFont="1" applyFill="1" applyBorder="1"/>
    <xf numFmtId="43" fontId="5" fillId="2" borderId="12" xfId="0" applyNumberFormat="1" applyFont="1" applyFill="1" applyBorder="1"/>
    <xf numFmtId="0" fontId="3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/>
    <xf numFmtId="0" fontId="5" fillId="2" borderId="7" xfId="0" applyFont="1" applyFill="1" applyBorder="1"/>
    <xf numFmtId="0" fontId="3" fillId="0" borderId="10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5" fillId="2" borderId="13" xfId="1" applyFont="1" applyFill="1" applyBorder="1" applyAlignment="1">
      <alignment horizontal="center"/>
    </xf>
    <xf numFmtId="43" fontId="5" fillId="2" borderId="14" xfId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43" fontId="5" fillId="2" borderId="18" xfId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vertical="center"/>
    </xf>
    <xf numFmtId="43" fontId="5" fillId="2" borderId="12" xfId="1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43" fontId="6" fillId="0" borderId="2" xfId="1" applyFont="1" applyBorder="1"/>
    <xf numFmtId="43" fontId="5" fillId="2" borderId="2" xfId="1" applyFont="1" applyFill="1" applyBorder="1"/>
    <xf numFmtId="43" fontId="5" fillId="2" borderId="20" xfId="1" applyFont="1" applyFill="1" applyBorder="1"/>
    <xf numFmtId="43" fontId="6" fillId="0" borderId="21" xfId="1" applyFont="1" applyBorder="1"/>
    <xf numFmtId="43" fontId="5" fillId="2" borderId="22" xfId="1" applyFont="1" applyFill="1" applyBorder="1"/>
    <xf numFmtId="43" fontId="6" fillId="0" borderId="2" xfId="1" applyFont="1" applyBorder="1" applyAlignment="1">
      <alignment vertical="center"/>
    </xf>
    <xf numFmtId="43" fontId="6" fillId="0" borderId="21" xfId="1" applyFont="1" applyBorder="1" applyAlignment="1">
      <alignment vertical="center"/>
    </xf>
    <xf numFmtId="43" fontId="6" fillId="0" borderId="23" xfId="1" applyFont="1" applyBorder="1" applyAlignment="1">
      <alignment vertical="center"/>
    </xf>
    <xf numFmtId="43" fontId="5" fillId="2" borderId="22" xfId="1" applyFont="1" applyFill="1" applyBorder="1" applyAlignment="1">
      <alignment vertical="center"/>
    </xf>
    <xf numFmtId="43" fontId="5" fillId="2" borderId="2" xfId="1" applyFont="1" applyFill="1" applyBorder="1" applyAlignment="1">
      <alignment vertical="center"/>
    </xf>
    <xf numFmtId="43" fontId="6" fillId="0" borderId="24" xfId="1" applyFont="1" applyBorder="1"/>
    <xf numFmtId="43" fontId="7" fillId="3" borderId="2" xfId="1" applyFont="1" applyFill="1" applyBorder="1"/>
    <xf numFmtId="165" fontId="4" fillId="5" borderId="1" xfId="0" applyNumberFormat="1" applyFont="1" applyFill="1" applyBorder="1"/>
    <xf numFmtId="0" fontId="8" fillId="5" borderId="1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F6F-D350-4682-B3FE-1EEA458EC5EA}">
  <dimension ref="A1:I34"/>
  <sheetViews>
    <sheetView tabSelected="1" workbookViewId="0">
      <selection sqref="A1:C1"/>
    </sheetView>
  </sheetViews>
  <sheetFormatPr defaultRowHeight="18.75" x14ac:dyDescent="0.3"/>
  <cols>
    <col min="1" max="2" width="14.85546875" style="1" customWidth="1"/>
    <col min="3" max="3" width="19.5703125" style="4" bestFit="1" customWidth="1"/>
    <col min="4" max="4" width="14.85546875" style="21" customWidth="1"/>
    <col min="5" max="5" width="17.42578125" style="21" customWidth="1"/>
    <col min="6" max="6" width="19.5703125" style="1" bestFit="1" customWidth="1"/>
    <col min="7" max="7" width="21.42578125" style="1" customWidth="1"/>
    <col min="8" max="9" width="14.85546875" style="1" customWidth="1"/>
  </cols>
  <sheetData>
    <row r="1" spans="1:9" s="18" customFormat="1" ht="21" x14ac:dyDescent="0.35">
      <c r="A1" s="78" t="s">
        <v>0</v>
      </c>
      <c r="B1" s="78"/>
      <c r="C1" s="78"/>
      <c r="D1" s="79" t="s">
        <v>53</v>
      </c>
      <c r="E1" s="80"/>
      <c r="F1" s="80"/>
      <c r="G1" s="94" t="s">
        <v>82</v>
      </c>
    </row>
    <row r="2" spans="1:9" s="3" customFormat="1" x14ac:dyDescent="0.3">
      <c r="A2" s="5" t="s">
        <v>1</v>
      </c>
      <c r="B2" s="5" t="s">
        <v>2</v>
      </c>
      <c r="C2" s="6" t="s">
        <v>3</v>
      </c>
      <c r="D2" s="5" t="s">
        <v>54</v>
      </c>
      <c r="E2" s="5" t="s">
        <v>56</v>
      </c>
      <c r="F2" s="77" t="s">
        <v>55</v>
      </c>
      <c r="G2" s="5"/>
      <c r="H2" s="2"/>
      <c r="I2" s="2"/>
    </row>
    <row r="3" spans="1:9" x14ac:dyDescent="0.3">
      <c r="A3" s="7" t="s">
        <v>4</v>
      </c>
      <c r="B3" s="7" t="s">
        <v>5</v>
      </c>
      <c r="C3" s="8">
        <v>1358713</v>
      </c>
      <c r="D3" s="13">
        <v>111</v>
      </c>
      <c r="E3" s="13" t="s">
        <v>57</v>
      </c>
      <c r="F3" s="81">
        <v>686366.3</v>
      </c>
      <c r="G3" s="7"/>
    </row>
    <row r="4" spans="1:9" x14ac:dyDescent="0.3">
      <c r="A4" s="7" t="s">
        <v>7</v>
      </c>
      <c r="B4" s="12" t="s">
        <v>9</v>
      </c>
      <c r="C4" s="8">
        <v>24384</v>
      </c>
      <c r="D4" s="13">
        <v>111</v>
      </c>
      <c r="E4" s="13" t="s">
        <v>59</v>
      </c>
      <c r="F4" s="81">
        <v>610134.28</v>
      </c>
      <c r="G4" s="7"/>
    </row>
    <row r="5" spans="1:9" x14ac:dyDescent="0.3">
      <c r="A5" s="7" t="s">
        <v>10</v>
      </c>
      <c r="B5" s="12" t="s">
        <v>11</v>
      </c>
      <c r="C5" s="8">
        <v>6900</v>
      </c>
      <c r="D5" s="13">
        <v>111</v>
      </c>
      <c r="E5" s="13" t="s">
        <v>60</v>
      </c>
      <c r="F5" s="81">
        <v>159022.95000000001</v>
      </c>
      <c r="G5" s="7"/>
    </row>
    <row r="6" spans="1:9" x14ac:dyDescent="0.3">
      <c r="A6" s="7" t="s">
        <v>12</v>
      </c>
      <c r="B6" s="12" t="s">
        <v>13</v>
      </c>
      <c r="C6" s="8">
        <v>0</v>
      </c>
      <c r="D6" s="13"/>
      <c r="E6" s="13"/>
      <c r="F6" s="81">
        <v>0</v>
      </c>
      <c r="G6" s="7"/>
    </row>
    <row r="7" spans="1:9" x14ac:dyDescent="0.3">
      <c r="A7" s="7" t="s">
        <v>16</v>
      </c>
      <c r="B7" s="12" t="s">
        <v>17</v>
      </c>
      <c r="C7" s="8">
        <v>21376</v>
      </c>
      <c r="D7" s="22"/>
      <c r="E7" s="13"/>
      <c r="F7" s="81">
        <v>0</v>
      </c>
      <c r="G7" s="7"/>
    </row>
    <row r="8" spans="1:9" x14ac:dyDescent="0.3">
      <c r="A8" s="7" t="s">
        <v>18</v>
      </c>
      <c r="B8" s="12" t="s">
        <v>19</v>
      </c>
      <c r="C8" s="8">
        <v>7191</v>
      </c>
      <c r="D8" s="22"/>
      <c r="E8" s="13"/>
      <c r="F8" s="81">
        <v>0</v>
      </c>
      <c r="G8" s="7"/>
    </row>
    <row r="9" spans="1:9" x14ac:dyDescent="0.3">
      <c r="A9" s="7" t="s">
        <v>20</v>
      </c>
      <c r="B9" s="12" t="s">
        <v>21</v>
      </c>
      <c r="C9" s="8">
        <v>4000</v>
      </c>
      <c r="D9" s="22"/>
      <c r="E9" s="13"/>
      <c r="F9" s="81">
        <v>0</v>
      </c>
      <c r="G9" s="7"/>
    </row>
    <row r="10" spans="1:9" x14ac:dyDescent="0.3">
      <c r="A10" s="7"/>
      <c r="B10" s="9" t="s">
        <v>22</v>
      </c>
      <c r="C10" s="10">
        <f>SUM(C3:C9)</f>
        <v>1422564</v>
      </c>
      <c r="D10" s="22"/>
      <c r="E10" s="13"/>
      <c r="F10" s="81">
        <v>0</v>
      </c>
      <c r="G10" s="7"/>
    </row>
    <row r="11" spans="1:9" x14ac:dyDescent="0.3">
      <c r="A11" s="7" t="s">
        <v>8</v>
      </c>
      <c r="B11" s="11" t="s">
        <v>6</v>
      </c>
      <c r="C11" s="10">
        <v>17357</v>
      </c>
      <c r="D11" s="13"/>
      <c r="E11" s="13"/>
      <c r="F11" s="81">
        <v>0</v>
      </c>
      <c r="G11" s="7"/>
    </row>
    <row r="12" spans="1:9" ht="19.5" thickBot="1" x14ac:dyDescent="0.35">
      <c r="A12" s="32" t="s">
        <v>61</v>
      </c>
      <c r="B12" s="33" t="s">
        <v>63</v>
      </c>
      <c r="C12" s="34">
        <f>+C10+C11</f>
        <v>1439921</v>
      </c>
      <c r="D12" s="13" t="s">
        <v>61</v>
      </c>
      <c r="E12" s="23" t="s">
        <v>62</v>
      </c>
      <c r="F12" s="82">
        <f>SUM(F3:F11)</f>
        <v>1455523.53</v>
      </c>
      <c r="G12" s="93">
        <f>+C12-F12</f>
        <v>-15602.530000000028</v>
      </c>
    </row>
    <row r="13" spans="1:9" ht="19.5" thickBot="1" x14ac:dyDescent="0.35">
      <c r="A13" s="37" t="s">
        <v>14</v>
      </c>
      <c r="B13" s="38" t="s">
        <v>15</v>
      </c>
      <c r="C13" s="39">
        <v>20458</v>
      </c>
      <c r="D13" s="40" t="s">
        <v>80</v>
      </c>
      <c r="E13" s="41" t="s">
        <v>57</v>
      </c>
      <c r="F13" s="83">
        <v>20458</v>
      </c>
      <c r="G13" s="93">
        <f t="shared" ref="G13:G14" si="0">+C13-F13</f>
        <v>0</v>
      </c>
    </row>
    <row r="14" spans="1:9" ht="19.5" thickBot="1" x14ac:dyDescent="0.35">
      <c r="A14" s="37" t="s">
        <v>23</v>
      </c>
      <c r="B14" s="38" t="s">
        <v>24</v>
      </c>
      <c r="C14" s="39">
        <v>6609</v>
      </c>
      <c r="D14" s="40">
        <v>111</v>
      </c>
      <c r="E14" s="43" t="s">
        <v>58</v>
      </c>
      <c r="F14" s="83">
        <v>6609</v>
      </c>
      <c r="G14" s="93">
        <f t="shared" si="0"/>
        <v>0</v>
      </c>
    </row>
    <row r="15" spans="1:9" x14ac:dyDescent="0.3">
      <c r="A15" s="44" t="s">
        <v>25</v>
      </c>
      <c r="B15" s="45" t="s">
        <v>26</v>
      </c>
      <c r="C15" s="46">
        <v>165215</v>
      </c>
      <c r="D15" s="47">
        <v>41</v>
      </c>
      <c r="E15" s="47" t="s">
        <v>58</v>
      </c>
      <c r="F15" s="84">
        <v>165215</v>
      </c>
      <c r="G15" s="7"/>
    </row>
    <row r="16" spans="1:9" x14ac:dyDescent="0.3">
      <c r="A16" s="48" t="s">
        <v>27</v>
      </c>
      <c r="B16" s="7" t="s">
        <v>28</v>
      </c>
      <c r="C16" s="8">
        <v>183386</v>
      </c>
      <c r="D16" s="13">
        <v>41</v>
      </c>
      <c r="E16" s="13" t="s">
        <v>64</v>
      </c>
      <c r="F16" s="81">
        <v>183385.36</v>
      </c>
      <c r="G16" s="7"/>
    </row>
    <row r="17" spans="1:9" x14ac:dyDescent="0.3">
      <c r="A17" s="48" t="s">
        <v>30</v>
      </c>
      <c r="B17" s="7" t="s">
        <v>29</v>
      </c>
      <c r="C17" s="12">
        <v>115053</v>
      </c>
      <c r="D17" s="13">
        <v>41</v>
      </c>
      <c r="E17" s="13" t="s">
        <v>65</v>
      </c>
      <c r="F17" s="81">
        <v>115053.3</v>
      </c>
      <c r="G17" s="7"/>
    </row>
    <row r="18" spans="1:9" ht="19.5" thickBot="1" x14ac:dyDescent="0.35">
      <c r="A18" s="49"/>
      <c r="B18" s="50" t="s">
        <v>33</v>
      </c>
      <c r="C18" s="51">
        <f>SUM(C15:C17)</f>
        <v>463654</v>
      </c>
      <c r="D18" s="52" t="s">
        <v>61</v>
      </c>
      <c r="E18" s="53" t="s">
        <v>66</v>
      </c>
      <c r="F18" s="85">
        <f>SUM(F15:F17)</f>
        <v>463653.66</v>
      </c>
      <c r="G18" s="93">
        <f t="shared" ref="G18:G19" si="1">+C18-F18</f>
        <v>0.34000000002561137</v>
      </c>
    </row>
    <row r="19" spans="1:9" ht="19.5" thickBot="1" x14ac:dyDescent="0.35">
      <c r="A19" s="37" t="s">
        <v>31</v>
      </c>
      <c r="B19" s="54" t="s">
        <v>32</v>
      </c>
      <c r="C19" s="55">
        <v>6270</v>
      </c>
      <c r="D19" s="40" t="s">
        <v>69</v>
      </c>
      <c r="E19" s="41" t="s">
        <v>65</v>
      </c>
      <c r="F19" s="83">
        <v>6270</v>
      </c>
      <c r="G19" s="93">
        <f t="shared" si="1"/>
        <v>0</v>
      </c>
    </row>
    <row r="20" spans="1:9" x14ac:dyDescent="0.3">
      <c r="A20" s="44" t="s">
        <v>34</v>
      </c>
      <c r="B20" s="45" t="s">
        <v>35</v>
      </c>
      <c r="C20" s="46">
        <v>2271.4899999999998</v>
      </c>
      <c r="D20" s="47" t="s">
        <v>73</v>
      </c>
      <c r="E20" s="47" t="s">
        <v>74</v>
      </c>
      <c r="F20" s="84">
        <f>2214.73+56.76</f>
        <v>2271.4900000000002</v>
      </c>
      <c r="G20" s="7"/>
    </row>
    <row r="21" spans="1:9" x14ac:dyDescent="0.3">
      <c r="A21" s="48" t="s">
        <v>36</v>
      </c>
      <c r="B21" s="7" t="s">
        <v>37</v>
      </c>
      <c r="C21" s="8">
        <v>11982.1</v>
      </c>
      <c r="D21" s="13"/>
      <c r="E21" s="13" t="s">
        <v>58</v>
      </c>
      <c r="F21" s="81">
        <v>11982.1</v>
      </c>
      <c r="G21" s="7"/>
    </row>
    <row r="22" spans="1:9" x14ac:dyDescent="0.3">
      <c r="A22" s="48" t="s">
        <v>40</v>
      </c>
      <c r="B22" s="7" t="s">
        <v>38</v>
      </c>
      <c r="C22" s="8">
        <v>60033</v>
      </c>
      <c r="D22" s="13"/>
      <c r="E22" s="13" t="s">
        <v>64</v>
      </c>
      <c r="F22" s="81">
        <v>60033</v>
      </c>
      <c r="G22" s="7"/>
    </row>
    <row r="23" spans="1:9" s="30" customFormat="1" ht="37.5" x14ac:dyDescent="0.25">
      <c r="A23" s="56" t="s">
        <v>41</v>
      </c>
      <c r="B23" s="27" t="s">
        <v>39</v>
      </c>
      <c r="C23" s="28">
        <v>32603</v>
      </c>
      <c r="D23" s="14" t="s">
        <v>75</v>
      </c>
      <c r="E23" s="24" t="s">
        <v>76</v>
      </c>
      <c r="F23" s="86">
        <f>53673.47-21070.47</f>
        <v>32603</v>
      </c>
      <c r="G23" s="27"/>
      <c r="H23" s="29"/>
      <c r="I23" s="29"/>
    </row>
    <row r="24" spans="1:9" ht="19.5" thickBot="1" x14ac:dyDescent="0.35">
      <c r="A24" s="49"/>
      <c r="B24" s="50" t="s">
        <v>42</v>
      </c>
      <c r="C24" s="51">
        <f>SUM(C20:C23)</f>
        <v>106889.59</v>
      </c>
      <c r="D24" s="52" t="s">
        <v>61</v>
      </c>
      <c r="E24" s="53" t="s">
        <v>67</v>
      </c>
      <c r="F24" s="85">
        <f>SUM(F20:F23)</f>
        <v>106889.59</v>
      </c>
      <c r="G24" s="93">
        <f>+C24-F24</f>
        <v>0</v>
      </c>
    </row>
    <row r="25" spans="1:9" s="30" customFormat="1" ht="37.5" x14ac:dyDescent="0.25">
      <c r="A25" s="64" t="s">
        <v>43</v>
      </c>
      <c r="B25" s="57" t="s">
        <v>44</v>
      </c>
      <c r="C25" s="65">
        <v>98027.3</v>
      </c>
      <c r="D25" s="59" t="s">
        <v>71</v>
      </c>
      <c r="E25" s="60" t="s">
        <v>65</v>
      </c>
      <c r="F25" s="87">
        <f>4274.56+1349.76</f>
        <v>5624.3200000000006</v>
      </c>
      <c r="G25" s="27"/>
      <c r="H25" s="29"/>
      <c r="I25" s="29"/>
    </row>
    <row r="26" spans="1:9" s="30" customFormat="1" x14ac:dyDescent="0.25">
      <c r="A26" s="67"/>
      <c r="B26" s="58"/>
      <c r="C26" s="66"/>
      <c r="D26" s="15" t="s">
        <v>72</v>
      </c>
      <c r="E26" s="14" t="s">
        <v>57</v>
      </c>
      <c r="F26" s="86">
        <v>2690.15</v>
      </c>
      <c r="G26" s="27"/>
      <c r="H26" s="29"/>
      <c r="I26" s="29"/>
    </row>
    <row r="27" spans="1:9" s="30" customFormat="1" x14ac:dyDescent="0.25">
      <c r="A27" s="67"/>
      <c r="B27" s="58"/>
      <c r="C27" s="66"/>
      <c r="D27" s="62" t="s">
        <v>79</v>
      </c>
      <c r="E27" s="63" t="s">
        <v>57</v>
      </c>
      <c r="F27" s="88">
        <f>54933.79+19199.36</f>
        <v>74133.149999999994</v>
      </c>
      <c r="G27" s="27"/>
      <c r="H27" s="29"/>
      <c r="I27" s="29"/>
    </row>
    <row r="28" spans="1:9" s="30" customFormat="1" ht="19.5" thickBot="1" x14ac:dyDescent="0.35">
      <c r="A28" s="68"/>
      <c r="B28" s="69" t="s">
        <v>81</v>
      </c>
      <c r="C28" s="70"/>
      <c r="D28" s="61" t="s">
        <v>61</v>
      </c>
      <c r="E28" s="71" t="s">
        <v>68</v>
      </c>
      <c r="F28" s="89">
        <f>SUM(F25:F27)</f>
        <v>82447.62</v>
      </c>
      <c r="G28" s="93">
        <f>+C25-F28</f>
        <v>15579.680000000008</v>
      </c>
      <c r="H28" s="29"/>
      <c r="I28" s="29"/>
    </row>
    <row r="29" spans="1:9" ht="19.5" thickBot="1" x14ac:dyDescent="0.35">
      <c r="A29" s="37" t="s">
        <v>45</v>
      </c>
      <c r="B29" s="54" t="s">
        <v>46</v>
      </c>
      <c r="C29" s="39">
        <v>35006.639999999999</v>
      </c>
      <c r="D29" s="40" t="s">
        <v>78</v>
      </c>
      <c r="E29" s="41" t="s">
        <v>58</v>
      </c>
      <c r="F29" s="83">
        <f>17503.32+17503.32</f>
        <v>35006.639999999999</v>
      </c>
      <c r="G29" s="93">
        <f t="shared" ref="G29" si="2">+C29-F29</f>
        <v>0</v>
      </c>
    </row>
    <row r="30" spans="1:9" x14ac:dyDescent="0.3">
      <c r="A30" s="72" t="s">
        <v>51</v>
      </c>
      <c r="B30" s="45"/>
      <c r="C30" s="46"/>
      <c r="D30" s="47"/>
      <c r="E30" s="47"/>
      <c r="F30" s="84"/>
      <c r="G30" s="7"/>
    </row>
    <row r="31" spans="1:9" s="30" customFormat="1" ht="36.75" customHeight="1" x14ac:dyDescent="0.3">
      <c r="A31" s="73" t="s">
        <v>49</v>
      </c>
      <c r="B31" s="25" t="s">
        <v>47</v>
      </c>
      <c r="C31" s="26">
        <v>67298.399999999994</v>
      </c>
      <c r="D31" s="24" t="s">
        <v>70</v>
      </c>
      <c r="E31" s="31" t="s">
        <v>65</v>
      </c>
      <c r="F31" s="90">
        <v>67298.399999999994</v>
      </c>
      <c r="G31" s="93">
        <f t="shared" ref="G31:G32" si="3">+C31-F31</f>
        <v>0</v>
      </c>
      <c r="H31" s="29"/>
      <c r="I31" s="29"/>
    </row>
    <row r="32" spans="1:9" s="30" customFormat="1" ht="38.25" thickBot="1" x14ac:dyDescent="0.35">
      <c r="A32" s="74" t="s">
        <v>50</v>
      </c>
      <c r="B32" s="75" t="s">
        <v>48</v>
      </c>
      <c r="C32" s="76">
        <v>21070.47</v>
      </c>
      <c r="D32" s="61" t="s">
        <v>77</v>
      </c>
      <c r="E32" s="71" t="s">
        <v>65</v>
      </c>
      <c r="F32" s="89">
        <v>21070.47</v>
      </c>
      <c r="G32" s="93">
        <f t="shared" si="3"/>
        <v>0</v>
      </c>
      <c r="H32" s="29"/>
      <c r="I32" s="29"/>
    </row>
    <row r="33" spans="1:7" ht="9.75" customHeight="1" x14ac:dyDescent="0.3">
      <c r="A33" s="35"/>
      <c r="B33" s="35"/>
      <c r="C33" s="42"/>
      <c r="D33" s="36"/>
      <c r="E33" s="36"/>
      <c r="F33" s="91"/>
      <c r="G33" s="7"/>
    </row>
    <row r="34" spans="1:7" s="18" customFormat="1" ht="21" x14ac:dyDescent="0.35">
      <c r="A34" s="16" t="s">
        <v>52</v>
      </c>
      <c r="B34" s="17"/>
      <c r="C34" s="19">
        <f>+C12+C13+C14+C18+C19+C24+C25+C29+C31+C32</f>
        <v>2265204.4000000004</v>
      </c>
      <c r="D34" s="20"/>
      <c r="E34" s="20"/>
      <c r="F34" s="92">
        <f>+F12+F13+F14+F18+F19+F24+F28+F29+F31+F32</f>
        <v>2265226.91</v>
      </c>
      <c r="G34" s="92">
        <f>+G12+G13+G14+G18+G19+G24+G28+G29+G31+G32</f>
        <v>-22.509999999994761</v>
      </c>
    </row>
  </sheetData>
  <mergeCells count="6">
    <mergeCell ref="D1:F1"/>
    <mergeCell ref="A1:C1"/>
    <mergeCell ref="A34:B34"/>
    <mergeCell ref="B25:B27"/>
    <mergeCell ref="A25:A28"/>
    <mergeCell ref="C25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Csomorova Lydia</dc:creator>
  <cp:lastModifiedBy>Csomorova Lydia</cp:lastModifiedBy>
  <dcterms:created xsi:type="dcterms:W3CDTF">2021-03-06T14:50:09Z</dcterms:created>
  <dcterms:modified xsi:type="dcterms:W3CDTF">2021-03-06T16:16:44Z</dcterms:modified>
</cp:coreProperties>
</file>